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wspedu-my.sharepoint.com/personal/rkennedy_uwsp_edu/Documents/Desktop/"/>
    </mc:Choice>
  </mc:AlternateContent>
  <xr:revisionPtr revIDLastSave="19" documentId="8_{D1F3BF7D-AB3A-4AF1-9C39-84E6E3E53785}" xr6:coauthVersionLast="47" xr6:coauthVersionMax="47" xr10:uidLastSave="{8D735C9B-56A2-4538-B39A-47117669457B}"/>
  <bookViews>
    <workbookView xWindow="5205" yWindow="1920" windowWidth="21600" windowHeight="12540" xr2:uid="{A8BFB4E9-0A8C-4DDF-A842-4C52A011594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7" i="1" l="1"/>
  <c r="AF26" i="1"/>
  <c r="AF25" i="1"/>
  <c r="AF24" i="1"/>
  <c r="AF23" i="1"/>
  <c r="AF22" i="1"/>
  <c r="AF21" i="1"/>
  <c r="AB27" i="1"/>
  <c r="AB26" i="1"/>
  <c r="AB25" i="1"/>
  <c r="AB24" i="1"/>
  <c r="AB23" i="1"/>
  <c r="AB22" i="1"/>
  <c r="AB21" i="1"/>
  <c r="AH15" i="1" l="1"/>
  <c r="AM9" i="1"/>
  <c r="L9" i="1"/>
  <c r="AL9" i="1" s="1"/>
  <c r="AM8" i="1"/>
  <c r="AL8" i="1"/>
  <c r="AM7" i="1"/>
  <c r="AL7" i="1"/>
  <c r="AL6" i="1"/>
  <c r="AK6" i="1"/>
  <c r="AH6" i="1"/>
  <c r="AB6" i="1"/>
  <c r="S6" i="1"/>
  <c r="P6" i="1"/>
  <c r="M6" i="1"/>
  <c r="J6" i="1"/>
  <c r="G6" i="1"/>
  <c r="D6" i="1"/>
  <c r="AM5" i="1"/>
  <c r="AL5" i="1"/>
  <c r="AM4" i="1"/>
  <c r="AL4" i="1"/>
  <c r="AM6" i="1" l="1"/>
</calcChain>
</file>

<file path=xl/sharedStrings.xml><?xml version="1.0" encoding="utf-8"?>
<sst xmlns="http://schemas.openxmlformats.org/spreadsheetml/2006/main" count="121" uniqueCount="60">
  <si>
    <t>YTD/Fiscal Year Totals</t>
  </si>
  <si>
    <t>Usage</t>
  </si>
  <si>
    <t>Usage Cost</t>
  </si>
  <si>
    <t>July 2024</t>
  </si>
  <si>
    <t>August 2024</t>
  </si>
  <si>
    <t>September 2024</t>
  </si>
  <si>
    <t>October 2024</t>
  </si>
  <si>
    <t>November 2024</t>
  </si>
  <si>
    <t>December 2024</t>
  </si>
  <si>
    <t>February 2025</t>
  </si>
  <si>
    <t>March 2025</t>
  </si>
  <si>
    <t>April 2025</t>
  </si>
  <si>
    <t>May 2025</t>
  </si>
  <si>
    <t>June 2025</t>
  </si>
  <si>
    <t>WAU Street Lighting</t>
  </si>
  <si>
    <t>Electric</t>
  </si>
  <si>
    <t>Gas</t>
  </si>
  <si>
    <t>WAU DOA BILL</t>
  </si>
  <si>
    <t>Water</t>
  </si>
  <si>
    <t>WAUSAU 608 S 7th Ave Fieldhouse</t>
  </si>
  <si>
    <t>WAUSAU 615 Garfield Ave Marathon Hall</t>
  </si>
  <si>
    <t>WAUSAU Greenhouse</t>
  </si>
  <si>
    <t>WAUSAU 518 S 7th Ave Main Campus</t>
  </si>
  <si>
    <t>WAUSAU 625 Stewart Ave Theater</t>
  </si>
  <si>
    <t>WAUSAU 620 S 7th Ave Art Lab</t>
  </si>
  <si>
    <t>WAUSAU 630 S 7th Ave</t>
  </si>
  <si>
    <t>Fire</t>
  </si>
  <si>
    <t>Sewer</t>
  </si>
  <si>
    <t>Protection</t>
  </si>
  <si>
    <t>Water/Sewer/Fire Protection/Stormwater</t>
  </si>
  <si>
    <t>Invoice Total</t>
  </si>
  <si>
    <t>January 2025</t>
  </si>
  <si>
    <t>Consumption</t>
  </si>
  <si>
    <t>January 2025-April 2025</t>
  </si>
  <si>
    <t>October 2024-January 2025</t>
  </si>
  <si>
    <t>July-October 2024</t>
  </si>
  <si>
    <t>April- July 2024</t>
  </si>
  <si>
    <t>Account Number</t>
  </si>
  <si>
    <t>0402846712-00012</t>
  </si>
  <si>
    <t>0402846712-00006</t>
  </si>
  <si>
    <t>0402846712-00004</t>
  </si>
  <si>
    <t>0402846712-00002</t>
  </si>
  <si>
    <t>0402846712-00001</t>
  </si>
  <si>
    <t>0402846712-00007</t>
  </si>
  <si>
    <r>
      <t>WAU Heating Plant/Boiler(GAS)</t>
    </r>
    <r>
      <rPr>
        <sz val="10"/>
        <rFont val="Verdana"/>
        <family val="2"/>
      </rPr>
      <t xml:space="preserve"> Meter 6013609</t>
    </r>
  </si>
  <si>
    <r>
      <t xml:space="preserve">WAU Main Campus - 518 S 7th Ave </t>
    </r>
    <r>
      <rPr>
        <sz val="10"/>
        <rFont val="Verdana"/>
        <family val="2"/>
      </rPr>
      <t>Meter 6001903</t>
    </r>
  </si>
  <si>
    <r>
      <t xml:space="preserve">WAU NEW ART E </t>
    </r>
    <r>
      <rPr>
        <sz val="10"/>
        <rFont val="Verdana"/>
        <family val="2"/>
      </rPr>
      <t>Meter 6002703</t>
    </r>
  </si>
  <si>
    <r>
      <t xml:space="preserve">WAU OLD ART W </t>
    </r>
    <r>
      <rPr>
        <sz val="10"/>
        <rFont val="Verdana"/>
        <family val="2"/>
      </rPr>
      <t>Meter 6013608</t>
    </r>
  </si>
  <si>
    <r>
      <t xml:space="preserve">WAU Theater (Ctr for Civic Engagement) </t>
    </r>
    <r>
      <rPr>
        <sz val="10"/>
        <rFont val="Verdana"/>
        <family val="2"/>
      </rPr>
      <t>Meter 6002733</t>
    </r>
  </si>
  <si>
    <r>
      <t xml:space="preserve">WAU Theater (Ctr for Civic Engagement) </t>
    </r>
    <r>
      <rPr>
        <sz val="10"/>
        <rFont val="Verdana"/>
        <family val="2"/>
      </rPr>
      <t>Meter 390838</t>
    </r>
  </si>
  <si>
    <r>
      <t xml:space="preserve">WAU OLD ART W </t>
    </r>
    <r>
      <rPr>
        <sz val="10"/>
        <rFont val="Verdana"/>
        <family val="2"/>
      </rPr>
      <t>Meter 1504835</t>
    </r>
  </si>
  <si>
    <r>
      <t xml:space="preserve">WAU Main Campus - 518 S 7th Ave </t>
    </r>
    <r>
      <rPr>
        <sz val="10"/>
        <rFont val="Verdana"/>
        <family val="2"/>
      </rPr>
      <t>Meter 550140</t>
    </r>
  </si>
  <si>
    <r>
      <t xml:space="preserve">WAU Heating Plant/Boiler </t>
    </r>
    <r>
      <rPr>
        <sz val="10"/>
        <rFont val="Verdana"/>
        <family val="2"/>
      </rPr>
      <t>Meter 1199959</t>
    </r>
  </si>
  <si>
    <t>0531000000</t>
  </si>
  <si>
    <t>0536815000</t>
  </si>
  <si>
    <t>0536900000</t>
  </si>
  <si>
    <t>0536901000</t>
  </si>
  <si>
    <t>0539618000</t>
  </si>
  <si>
    <t>0000027377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</si>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</sst>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0"/>
      <color rgb="FFFF0000"/>
      <name val="Verdana"/>
      <family val="2"/>
    </font>
    <font>
      <sz val="10"/>
      <name val="Times New Roman"/>
      <family val="1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0" xfId="3" applyFont="1"/>
    <xf numFmtId="0" fontId="2" fillId="0" borderId="3" xfId="3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2" fillId="0" borderId="0" xfId="3" applyFont="1" applyAlignment="1">
      <alignment horizontal="center"/>
    </xf>
    <xf numFmtId="44" fontId="2" fillId="0" borderId="4" xfId="2" applyFont="1" applyBorder="1" applyAlignment="1">
      <alignment horizontal="center"/>
    </xf>
    <xf numFmtId="49" fontId="0" fillId="0" borderId="0" xfId="0" applyNumberFormat="1"/>
    <xf numFmtId="0" fontId="4" fillId="0" borderId="0" xfId="3" applyFont="1"/>
    <xf numFmtId="164" fontId="2" fillId="3" borderId="5" xfId="1" applyNumberFormat="1" applyFont="1" applyFill="1" applyBorder="1"/>
    <xf numFmtId="44" fontId="2" fillId="3" borderId="0" xfId="2" applyFont="1" applyFill="1" applyBorder="1"/>
    <xf numFmtId="44" fontId="2" fillId="3" borderId="0" xfId="1" applyNumberFormat="1" applyFont="1" applyFill="1"/>
    <xf numFmtId="44" fontId="2" fillId="3" borderId="0" xfId="2" applyFont="1" applyFill="1"/>
    <xf numFmtId="44" fontId="2" fillId="0" borderId="0" xfId="0" applyNumberFormat="1" applyFont="1"/>
    <xf numFmtId="43" fontId="2" fillId="3" borderId="0" xfId="1" applyFont="1" applyFill="1"/>
    <xf numFmtId="0" fontId="2" fillId="0" borderId="1" xfId="3" applyFont="1" applyBorder="1"/>
    <xf numFmtId="0" fontId="2" fillId="3" borderId="5" xfId="0" applyFont="1" applyFill="1" applyBorder="1"/>
    <xf numFmtId="0" fontId="2" fillId="3" borderId="0" xfId="0" applyFont="1" applyFill="1"/>
    <xf numFmtId="44" fontId="2" fillId="0" borderId="5" xfId="0" applyNumberFormat="1" applyFont="1" applyBorder="1"/>
    <xf numFmtId="44" fontId="2" fillId="3" borderId="0" xfId="0" applyNumberFormat="1" applyFont="1" applyFill="1"/>
    <xf numFmtId="164" fontId="2" fillId="0" borderId="1" xfId="1" applyNumberFormat="1" applyFont="1" applyBorder="1" applyAlignment="1">
      <alignment horizontal="right"/>
    </xf>
    <xf numFmtId="44" fontId="2" fillId="0" borderId="0" xfId="2" applyFont="1" applyAlignment="1">
      <alignment horizontal="right"/>
    </xf>
    <xf numFmtId="3" fontId="2" fillId="3" borderId="5" xfId="0" applyNumberFormat="1" applyFont="1" applyFill="1" applyBorder="1"/>
    <xf numFmtId="0" fontId="4" fillId="0" borderId="0" xfId="4" applyFont="1"/>
    <xf numFmtId="4" fontId="2" fillId="3" borderId="0" xfId="0" applyNumberFormat="1" applyFont="1" applyFill="1"/>
    <xf numFmtId="43" fontId="2" fillId="4" borderId="2" xfId="1" applyFont="1" applyFill="1" applyBorder="1"/>
    <xf numFmtId="44" fontId="2" fillId="4" borderId="0" xfId="2" applyFont="1" applyFill="1" applyBorder="1"/>
    <xf numFmtId="43" fontId="2" fillId="3" borderId="5" xfId="1" applyFont="1" applyFill="1" applyBorder="1"/>
    <xf numFmtId="8" fontId="2" fillId="3" borderId="0" xfId="0" applyNumberFormat="1" applyFont="1" applyFill="1"/>
    <xf numFmtId="164" fontId="2" fillId="3" borderId="2" xfId="1" applyNumberFormat="1" applyFont="1" applyFill="1" applyBorder="1"/>
    <xf numFmtId="44" fontId="2" fillId="3" borderId="6" xfId="2" applyFont="1" applyFill="1" applyBorder="1"/>
    <xf numFmtId="2" fontId="2" fillId="4" borderId="0" xfId="5" applyNumberFormat="1" applyFont="1" applyFill="1"/>
    <xf numFmtId="165" fontId="2" fillId="4" borderId="2" xfId="5" applyNumberFormat="1" applyFont="1" applyFill="1" applyBorder="1"/>
    <xf numFmtId="2" fontId="2" fillId="4" borderId="0" xfId="5" applyNumberFormat="1" applyFont="1" applyFill="1" applyAlignment="1">
      <alignment horizontal="right"/>
    </xf>
    <xf numFmtId="165" fontId="2" fillId="4" borderId="2" xfId="5" applyNumberFormat="1" applyFont="1" applyFill="1" applyBorder="1" applyAlignment="1">
      <alignment horizontal="right"/>
    </xf>
    <xf numFmtId="0" fontId="6" fillId="0" borderId="6" xfId="6" applyFont="1" applyBorder="1"/>
    <xf numFmtId="164" fontId="0" fillId="3" borderId="8" xfId="1" applyNumberFormat="1" applyFont="1" applyFill="1" applyBorder="1"/>
    <xf numFmtId="44" fontId="0" fillId="0" borderId="0" xfId="2" applyFont="1"/>
    <xf numFmtId="164" fontId="0" fillId="3" borderId="8" xfId="1" applyNumberFormat="1" applyFont="1" applyFill="1" applyBorder="1" applyAlignment="1">
      <alignment horizontal="right" wrapText="1"/>
    </xf>
    <xf numFmtId="165" fontId="0" fillId="0" borderId="0" xfId="0" applyNumberFormat="1"/>
    <xf numFmtId="165" fontId="3" fillId="3" borderId="8" xfId="6" applyNumberFormat="1" applyFill="1" applyBorder="1"/>
    <xf numFmtId="165" fontId="3" fillId="3" borderId="7" xfId="6" applyNumberFormat="1" applyFill="1" applyBorder="1"/>
    <xf numFmtId="44" fontId="3" fillId="3" borderId="8" xfId="2" applyFont="1" applyFill="1" applyBorder="1"/>
    <xf numFmtId="44" fontId="3" fillId="3" borderId="7" xfId="2" applyFont="1" applyFill="1" applyBorder="1"/>
    <xf numFmtId="44" fontId="3" fillId="0" borderId="8" xfId="2" applyFont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</cellXfs>
  <cellStyles count="8">
    <cellStyle name="Comma" xfId="1" builtinId="3"/>
    <cellStyle name="Currency" xfId="2" builtinId="4"/>
    <cellStyle name="Normal" xfId="0" builtinId="0"/>
    <cellStyle name="Normal 2 2 2" xfId="3" xr:uid="{AC322CC2-3CBB-4108-A8DF-21E300292CD5}"/>
    <cellStyle name="Normal 2 7" xfId="5" xr:uid="{0225A265-D511-4D6F-98E3-0BB3DC7F614D}"/>
    <cellStyle name="Normal 3" xfId="6" xr:uid="{95664D82-2D67-4B6A-BA65-0A35E56D8F96}"/>
    <cellStyle name="Normal 3 2" xfId="4" xr:uid="{D6EEF809-6865-497F-8066-31BD9F1F9FAD}"/>
    <cellStyle name="Normal 4" xfId="7" xr:uid="{7D62F366-2EE2-4058-B01E-0140954CB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180BC-4F2D-47B7-8D92-CC33C5B6AF0E}">
  <dimension ref="A1:CG27"/>
  <sheetViews>
    <sheetView tabSelected="1" topLeftCell="X1" workbookViewId="0">
      <selection activeCell="AI18" sqref="AI18"/>
    </sheetView>
  </sheetViews>
  <sheetFormatPr defaultRowHeight="15" x14ac:dyDescent="0.25"/>
  <cols>
    <col min="1" max="1" width="18.140625" customWidth="1"/>
    <col min="2" max="2" width="54.85546875" customWidth="1"/>
    <col min="3" max="3" width="12.140625" customWidth="1"/>
    <col min="4" max="4" width="14" customWidth="1"/>
    <col min="5" max="5" width="11.5703125" customWidth="1"/>
    <col min="6" max="6" width="14.7109375" customWidth="1"/>
    <col min="7" max="7" width="13" customWidth="1"/>
    <col min="8" max="8" width="12.140625" customWidth="1"/>
    <col min="9" max="9" width="11.140625" customWidth="1"/>
    <col min="10" max="10" width="14.85546875" customWidth="1"/>
    <col min="11" max="11" width="12.140625" customWidth="1"/>
    <col min="12" max="12" width="12.28515625" customWidth="1"/>
    <col min="13" max="13" width="13.28515625" customWidth="1"/>
    <col min="14" max="14" width="13.42578125" customWidth="1"/>
    <col min="15" max="15" width="12.28515625" customWidth="1"/>
    <col min="16" max="16" width="14.5703125" customWidth="1"/>
    <col min="17" max="17" width="15.140625" customWidth="1"/>
    <col min="18" max="18" width="10.85546875" customWidth="1"/>
    <col min="19" max="19" width="14.140625" customWidth="1"/>
    <col min="20" max="20" width="12.7109375" customWidth="1"/>
    <col min="21" max="21" width="12.85546875" customWidth="1"/>
    <col min="22" max="22" width="13" customWidth="1"/>
    <col min="23" max="23" width="12" customWidth="1"/>
    <col min="24" max="24" width="11.42578125" customWidth="1"/>
    <col min="25" max="25" width="13.28515625" customWidth="1"/>
    <col min="26" max="26" width="12.42578125" customWidth="1"/>
    <col min="27" max="27" width="13.7109375" customWidth="1"/>
    <col min="28" max="28" width="13" customWidth="1"/>
    <col min="29" max="29" width="14.28515625" customWidth="1"/>
    <col min="30" max="30" width="11.5703125" customWidth="1"/>
    <col min="31" max="31" width="12.5703125" customWidth="1"/>
    <col min="33" max="33" width="14.140625" customWidth="1"/>
    <col min="34" max="34" width="13.85546875" customWidth="1"/>
    <col min="35" max="35" width="14.28515625" customWidth="1"/>
    <col min="36" max="36" width="12.28515625" customWidth="1"/>
    <col min="37" max="37" width="13.42578125" customWidth="1"/>
    <col min="38" max="38" width="13.28515625" customWidth="1"/>
    <col min="39" max="39" width="16.42578125" customWidth="1"/>
    <col min="40" max="40" width="14.28515625" customWidth="1"/>
    <col min="41" max="41" width="12.85546875" customWidth="1"/>
    <col min="42" max="42" width="13.28515625" customWidth="1"/>
    <col min="43" max="43" width="12.85546875" customWidth="1"/>
    <col min="47" max="47" width="12.85546875" customWidth="1"/>
    <col min="48" max="48" width="12.140625" customWidth="1"/>
    <col min="49" max="49" width="13.42578125" customWidth="1"/>
    <col min="50" max="50" width="11.7109375" customWidth="1"/>
    <col min="53" max="53" width="10.7109375" customWidth="1"/>
    <col min="54" max="54" width="13.28515625" customWidth="1"/>
    <col min="55" max="55" width="12.42578125" customWidth="1"/>
    <col min="56" max="56" width="13" customWidth="1"/>
    <col min="57" max="57" width="12.42578125" customWidth="1"/>
    <col min="59" max="59" width="12.28515625" customWidth="1"/>
    <col min="60" max="60" width="12.7109375" customWidth="1"/>
    <col min="61" max="61" width="12.85546875" customWidth="1"/>
    <col min="62" max="62" width="10.85546875" customWidth="1"/>
    <col min="63" max="63" width="13" customWidth="1"/>
    <col min="64" max="65" width="12.140625" customWidth="1"/>
    <col min="66" max="66" width="11.42578125" customWidth="1"/>
    <col min="67" max="67" width="12.5703125" customWidth="1"/>
    <col min="68" max="68" width="10.7109375" customWidth="1"/>
    <col min="69" max="69" width="11.42578125" customWidth="1"/>
    <col min="70" max="70" width="13" customWidth="1"/>
    <col min="71" max="71" width="12.7109375" customWidth="1"/>
    <col min="72" max="72" width="12.28515625" customWidth="1"/>
    <col min="73" max="73" width="13.28515625" customWidth="1"/>
    <col min="75" max="75" width="10.28515625" customWidth="1"/>
    <col min="76" max="76" width="10.7109375" customWidth="1"/>
    <col min="77" max="77" width="12.85546875" bestFit="1" customWidth="1"/>
    <col min="78" max="78" width="12.140625" customWidth="1"/>
    <col min="82" max="82" width="10.7109375" customWidth="1"/>
    <col min="83" max="83" width="11.42578125" customWidth="1"/>
    <col min="84" max="84" width="13.140625" customWidth="1"/>
    <col min="85" max="85" width="12.28515625" customWidth="1"/>
  </cols>
  <sheetData>
    <row r="1" spans="1:39" x14ac:dyDescent="0.25">
      <c r="D1" s="8" t="s">
        <v>3</v>
      </c>
      <c r="G1" s="8" t="s">
        <v>4</v>
      </c>
      <c r="J1" s="8" t="s">
        <v>5</v>
      </c>
      <c r="K1" s="8"/>
      <c r="L1" s="8"/>
      <c r="M1" s="8" t="s">
        <v>6</v>
      </c>
      <c r="N1" s="8"/>
      <c r="O1" s="8"/>
      <c r="P1" s="8" t="s">
        <v>7</v>
      </c>
      <c r="Q1" s="8"/>
      <c r="R1" s="8"/>
      <c r="S1" s="8" t="s">
        <v>8</v>
      </c>
      <c r="T1" s="8"/>
      <c r="U1" s="8"/>
      <c r="V1" s="8" t="s">
        <v>31</v>
      </c>
      <c r="W1" s="8"/>
      <c r="X1" s="8"/>
      <c r="Y1" s="8" t="s">
        <v>9</v>
      </c>
      <c r="Z1" s="8"/>
      <c r="AA1" s="8"/>
      <c r="AB1" s="8" t="s">
        <v>10</v>
      </c>
      <c r="AC1" s="8"/>
      <c r="AD1" s="8"/>
      <c r="AE1" s="8" t="s">
        <v>11</v>
      </c>
      <c r="AF1" s="8"/>
      <c r="AG1" s="8"/>
      <c r="AH1" s="8" t="s">
        <v>12</v>
      </c>
      <c r="AI1" s="8"/>
      <c r="AJ1" s="8"/>
      <c r="AK1" s="8" t="s">
        <v>13</v>
      </c>
      <c r="AL1" s="8"/>
      <c r="AM1" s="8"/>
    </row>
    <row r="2" spans="1:39" x14ac:dyDescent="0.25">
      <c r="C2" s="1"/>
      <c r="D2" s="2"/>
      <c r="E2" s="2"/>
      <c r="F2" s="1"/>
      <c r="G2" s="2"/>
      <c r="H2" s="2"/>
      <c r="I2" s="1"/>
      <c r="J2" s="2"/>
      <c r="K2" s="2"/>
      <c r="L2" s="1"/>
      <c r="M2" s="2"/>
      <c r="N2" s="2"/>
      <c r="O2" s="1"/>
      <c r="P2" s="2"/>
      <c r="Q2" s="2"/>
      <c r="R2" s="1"/>
      <c r="S2" s="2"/>
      <c r="T2" s="2"/>
      <c r="U2" s="1"/>
      <c r="V2" s="2"/>
      <c r="W2" s="2"/>
      <c r="X2" s="1"/>
      <c r="Y2" s="2"/>
      <c r="Z2" s="2"/>
      <c r="AA2" s="1"/>
      <c r="AB2" s="2"/>
      <c r="AC2" s="2"/>
      <c r="AD2" s="1"/>
      <c r="AE2" s="2"/>
      <c r="AF2" s="2"/>
      <c r="AG2" s="1"/>
      <c r="AH2" s="2"/>
      <c r="AI2" s="2"/>
      <c r="AJ2" s="1"/>
      <c r="AK2" s="2"/>
      <c r="AL2" s="46" t="s">
        <v>0</v>
      </c>
      <c r="AM2" s="47"/>
    </row>
    <row r="3" spans="1:39" x14ac:dyDescent="0.25">
      <c r="A3" t="s">
        <v>37</v>
      </c>
      <c r="B3" s="3" t="s">
        <v>15</v>
      </c>
      <c r="C3" s="4" t="s">
        <v>1</v>
      </c>
      <c r="D3" s="5" t="s">
        <v>2</v>
      </c>
      <c r="E3" s="3"/>
      <c r="F3" s="4" t="s">
        <v>1</v>
      </c>
      <c r="G3" s="5" t="s">
        <v>2</v>
      </c>
      <c r="H3" s="3"/>
      <c r="I3" s="4" t="s">
        <v>1</v>
      </c>
      <c r="J3" s="5" t="s">
        <v>2</v>
      </c>
      <c r="K3" s="6"/>
      <c r="L3" s="4" t="s">
        <v>1</v>
      </c>
      <c r="M3" s="5" t="s">
        <v>2</v>
      </c>
      <c r="N3" s="3"/>
      <c r="O3" s="4" t="s">
        <v>1</v>
      </c>
      <c r="P3" s="5" t="s">
        <v>2</v>
      </c>
      <c r="Q3" s="3"/>
      <c r="R3" s="4" t="s">
        <v>1</v>
      </c>
      <c r="S3" s="5" t="s">
        <v>2</v>
      </c>
      <c r="T3" s="6"/>
      <c r="U3" s="4" t="s">
        <v>1</v>
      </c>
      <c r="V3" s="5" t="s">
        <v>2</v>
      </c>
      <c r="W3" s="3"/>
      <c r="X3" s="4" t="s">
        <v>1</v>
      </c>
      <c r="Y3" s="5" t="s">
        <v>2</v>
      </c>
      <c r="Z3" s="3"/>
      <c r="AA3" s="4" t="s">
        <v>1</v>
      </c>
      <c r="AB3" s="5" t="s">
        <v>2</v>
      </c>
      <c r="AC3" s="6"/>
      <c r="AD3" s="4" t="s">
        <v>1</v>
      </c>
      <c r="AE3" s="5" t="s">
        <v>2</v>
      </c>
      <c r="AF3" s="5"/>
      <c r="AG3" s="4" t="s">
        <v>1</v>
      </c>
      <c r="AH3" s="5" t="s">
        <v>2</v>
      </c>
      <c r="AI3" s="5"/>
      <c r="AJ3" s="4" t="s">
        <v>1</v>
      </c>
      <c r="AK3" s="5" t="s">
        <v>2</v>
      </c>
      <c r="AL3" s="4" t="s">
        <v>1</v>
      </c>
      <c r="AM3" s="7" t="s">
        <v>2</v>
      </c>
    </row>
    <row r="4" spans="1:39" x14ac:dyDescent="0.25">
      <c r="A4" t="s">
        <v>43</v>
      </c>
      <c r="B4" s="9" t="s">
        <v>14</v>
      </c>
      <c r="C4" s="10">
        <v>944</v>
      </c>
      <c r="D4" s="11">
        <v>289.67</v>
      </c>
      <c r="E4" s="3"/>
      <c r="F4" s="10">
        <v>1061</v>
      </c>
      <c r="G4" s="12">
        <v>289.39999999999998</v>
      </c>
      <c r="H4" s="3"/>
      <c r="I4" s="10">
        <v>1180</v>
      </c>
      <c r="J4" s="13">
        <v>289.08999999999997</v>
      </c>
      <c r="K4" s="14"/>
      <c r="L4" s="10">
        <v>1384</v>
      </c>
      <c r="M4" s="15">
        <v>272.27999999999997</v>
      </c>
      <c r="N4" s="3"/>
      <c r="O4" s="10">
        <v>1478</v>
      </c>
      <c r="P4" s="13">
        <v>270.92</v>
      </c>
      <c r="Q4" s="3"/>
      <c r="R4" s="10">
        <v>1600</v>
      </c>
      <c r="S4" s="13">
        <v>269.22000000000003</v>
      </c>
      <c r="T4" s="14"/>
      <c r="U4" s="10">
        <v>1626</v>
      </c>
      <c r="V4" s="13">
        <v>291.04000000000002</v>
      </c>
      <c r="W4" s="3"/>
      <c r="X4" s="10">
        <v>1299</v>
      </c>
      <c r="Y4" s="13">
        <v>291.52999999999997</v>
      </c>
      <c r="Z4" s="16"/>
      <c r="AA4" s="17">
        <v>1283</v>
      </c>
      <c r="AB4" s="18">
        <v>291.63</v>
      </c>
      <c r="AC4" s="14"/>
      <c r="AD4" s="10">
        <v>1082</v>
      </c>
      <c r="AE4" s="13">
        <v>291.95</v>
      </c>
      <c r="AF4" s="14"/>
      <c r="AG4" s="10">
        <v>979</v>
      </c>
      <c r="AH4" s="13">
        <v>292.16000000000003</v>
      </c>
      <c r="AI4" s="19"/>
      <c r="AJ4" s="17">
        <v>881</v>
      </c>
      <c r="AK4" s="20">
        <v>292.29000000000002</v>
      </c>
      <c r="AL4" s="21">
        <f t="shared" ref="AL4:AL9" si="0">C4+F4+I4+L4+O4+R4+U4+X4+AA4+AD4+AG4+AJ4</f>
        <v>14797</v>
      </c>
      <c r="AM4" s="22">
        <f t="shared" ref="AM4:AM9" si="1">SUM(D4+G4+J4+M4+P4+S4+V4+Y4+AB4+AE4+AH4+AK4)</f>
        <v>3431.1799999999994</v>
      </c>
    </row>
    <row r="5" spans="1:39" x14ac:dyDescent="0.25">
      <c r="A5" t="s">
        <v>42</v>
      </c>
      <c r="B5" s="9" t="s">
        <v>44</v>
      </c>
      <c r="C5" s="10">
        <v>160</v>
      </c>
      <c r="D5" s="11">
        <v>71.34</v>
      </c>
      <c r="E5" s="3"/>
      <c r="F5" s="10">
        <v>640</v>
      </c>
      <c r="G5" s="12">
        <v>124.75</v>
      </c>
      <c r="H5" s="3"/>
      <c r="I5" s="10">
        <v>200</v>
      </c>
      <c r="J5" s="13">
        <v>76.790000000000006</v>
      </c>
      <c r="K5" s="14"/>
      <c r="L5" s="10">
        <v>240</v>
      </c>
      <c r="M5" s="15">
        <v>76.400000000000006</v>
      </c>
      <c r="N5" s="3"/>
      <c r="O5" s="10">
        <v>5241</v>
      </c>
      <c r="P5" s="13">
        <v>610.64</v>
      </c>
      <c r="Q5" s="3"/>
      <c r="R5" s="10">
        <v>7342</v>
      </c>
      <c r="S5" s="13">
        <v>833.44</v>
      </c>
      <c r="T5" s="14"/>
      <c r="U5" s="10">
        <v>9143</v>
      </c>
      <c r="V5" s="13">
        <v>1110.7</v>
      </c>
      <c r="W5" s="3"/>
      <c r="X5" s="10">
        <v>8830</v>
      </c>
      <c r="Y5" s="13">
        <v>1177.0999999999999</v>
      </c>
      <c r="Z5" s="16"/>
      <c r="AA5" s="23">
        <v>7533</v>
      </c>
      <c r="AB5" s="18">
        <v>1012.86</v>
      </c>
      <c r="AC5" s="14"/>
      <c r="AD5" s="10">
        <v>7149</v>
      </c>
      <c r="AE5" s="13">
        <v>969.04</v>
      </c>
      <c r="AF5" s="14"/>
      <c r="AG5" s="10">
        <v>5208</v>
      </c>
      <c r="AH5" s="13">
        <v>718.45</v>
      </c>
      <c r="AI5" s="19"/>
      <c r="AJ5" s="23">
        <v>750</v>
      </c>
      <c r="AK5" s="20">
        <v>152.22999999999999</v>
      </c>
      <c r="AL5" s="21">
        <f t="shared" si="0"/>
        <v>52436</v>
      </c>
      <c r="AM5" s="22">
        <f t="shared" si="1"/>
        <v>6933.74</v>
      </c>
    </row>
    <row r="6" spans="1:39" x14ac:dyDescent="0.25">
      <c r="A6" t="s">
        <v>41</v>
      </c>
      <c r="B6" s="24" t="s">
        <v>45</v>
      </c>
      <c r="C6" s="10">
        <v>146336</v>
      </c>
      <c r="D6" s="12">
        <f>273.58+16657.81</f>
        <v>16931.390000000003</v>
      </c>
      <c r="E6" s="3"/>
      <c r="F6" s="10">
        <v>142695</v>
      </c>
      <c r="G6" s="12">
        <f>16289.96+289.33</f>
        <v>16579.29</v>
      </c>
      <c r="H6" s="3"/>
      <c r="I6" s="10">
        <v>147908</v>
      </c>
      <c r="J6" s="13">
        <f>17105.96+289.04</f>
        <v>17395</v>
      </c>
      <c r="K6" s="14"/>
      <c r="L6" s="10">
        <v>117167</v>
      </c>
      <c r="M6" s="15">
        <f>13833.21+282.78</f>
        <v>14115.99</v>
      </c>
      <c r="N6" s="3"/>
      <c r="O6" s="10">
        <v>99545</v>
      </c>
      <c r="P6" s="13">
        <f>9092.47+275.61</f>
        <v>9368.08</v>
      </c>
      <c r="Q6" s="3"/>
      <c r="R6" s="10">
        <v>96561</v>
      </c>
      <c r="S6" s="13">
        <f>7505.17+273.89</f>
        <v>7779.06</v>
      </c>
      <c r="T6" s="14"/>
      <c r="U6" s="10">
        <v>102586</v>
      </c>
      <c r="V6" s="13">
        <v>8405.94</v>
      </c>
      <c r="W6" s="3"/>
      <c r="X6" s="10">
        <v>96922</v>
      </c>
      <c r="Y6" s="13">
        <v>9543.5</v>
      </c>
      <c r="Z6" s="16"/>
      <c r="AA6" s="23">
        <v>94061</v>
      </c>
      <c r="AB6" s="25">
        <f>9645.77+291.37</f>
        <v>9937.1400000000012</v>
      </c>
      <c r="AC6" s="14"/>
      <c r="AD6" s="10">
        <v>98020</v>
      </c>
      <c r="AE6" s="13">
        <v>9822.25</v>
      </c>
      <c r="AF6" s="19"/>
      <c r="AG6" s="26">
        <v>96901</v>
      </c>
      <c r="AH6" s="27">
        <f>11605.02+291.77</f>
        <v>11896.79</v>
      </c>
      <c r="AI6" s="19"/>
      <c r="AJ6" s="23">
        <v>130851</v>
      </c>
      <c r="AK6" s="20">
        <f>14174.12+291.94</f>
        <v>14466.060000000001</v>
      </c>
      <c r="AL6" s="21">
        <f t="shared" si="0"/>
        <v>1369553</v>
      </c>
      <c r="AM6" s="22">
        <f t="shared" si="1"/>
        <v>146240.49</v>
      </c>
    </row>
    <row r="7" spans="1:39" x14ac:dyDescent="0.25">
      <c r="A7" t="s">
        <v>40</v>
      </c>
      <c r="B7" s="9" t="s">
        <v>46</v>
      </c>
      <c r="C7" s="10">
        <v>1760</v>
      </c>
      <c r="D7" s="11">
        <v>260.52999999999997</v>
      </c>
      <c r="E7" s="3"/>
      <c r="F7" s="10">
        <v>1600</v>
      </c>
      <c r="G7" s="12">
        <v>245.72</v>
      </c>
      <c r="H7" s="3"/>
      <c r="I7" s="10">
        <v>1520</v>
      </c>
      <c r="J7" s="13">
        <v>228.72</v>
      </c>
      <c r="K7" s="14"/>
      <c r="L7" s="10">
        <v>1563</v>
      </c>
      <c r="M7" s="15">
        <v>215.65</v>
      </c>
      <c r="N7" s="3"/>
      <c r="O7" s="10">
        <v>1928</v>
      </c>
      <c r="P7" s="13">
        <v>263.48</v>
      </c>
      <c r="Q7" s="3"/>
      <c r="R7" s="10">
        <v>1840</v>
      </c>
      <c r="S7" s="13">
        <v>267.39</v>
      </c>
      <c r="T7" s="14"/>
      <c r="U7" s="10">
        <v>2295</v>
      </c>
      <c r="V7" s="13">
        <v>347.23</v>
      </c>
      <c r="W7" s="3"/>
      <c r="X7" s="10">
        <v>2118</v>
      </c>
      <c r="Y7" s="13">
        <v>327.48</v>
      </c>
      <c r="Z7" s="16"/>
      <c r="AA7" s="28">
        <v>1989</v>
      </c>
      <c r="AB7" s="29">
        <v>307.33</v>
      </c>
      <c r="AC7" s="14"/>
      <c r="AD7" s="10">
        <v>1851</v>
      </c>
      <c r="AE7" s="13">
        <v>291.01</v>
      </c>
      <c r="AF7" s="19"/>
      <c r="AG7" s="30">
        <v>1912</v>
      </c>
      <c r="AH7" s="13">
        <v>33.909999999999997</v>
      </c>
      <c r="AI7" s="19"/>
      <c r="AJ7" s="23">
        <v>2428</v>
      </c>
      <c r="AK7" s="20">
        <v>366.25</v>
      </c>
      <c r="AL7" s="21">
        <f t="shared" si="0"/>
        <v>22804</v>
      </c>
      <c r="AM7" s="22">
        <f t="shared" si="1"/>
        <v>3154.7</v>
      </c>
    </row>
    <row r="8" spans="1:39" x14ac:dyDescent="0.25">
      <c r="A8" t="s">
        <v>39</v>
      </c>
      <c r="B8" s="9" t="s">
        <v>47</v>
      </c>
      <c r="C8" s="10">
        <v>369</v>
      </c>
      <c r="D8" s="11">
        <v>96.28</v>
      </c>
      <c r="E8" s="3"/>
      <c r="F8" s="10">
        <v>360</v>
      </c>
      <c r="G8" s="12">
        <v>91.97</v>
      </c>
      <c r="H8" s="3"/>
      <c r="I8" s="10">
        <v>272</v>
      </c>
      <c r="J8" s="13">
        <v>84.58</v>
      </c>
      <c r="K8" s="14"/>
      <c r="L8" s="10">
        <v>250</v>
      </c>
      <c r="M8" s="15">
        <v>75.599999999999994</v>
      </c>
      <c r="N8" s="3"/>
      <c r="O8" s="10">
        <v>408</v>
      </c>
      <c r="P8" s="13">
        <v>91.18</v>
      </c>
      <c r="Q8" s="3"/>
      <c r="R8" s="10">
        <v>723</v>
      </c>
      <c r="S8" s="13">
        <v>126.95</v>
      </c>
      <c r="T8" s="14"/>
      <c r="U8" s="10">
        <v>909</v>
      </c>
      <c r="V8" s="13">
        <v>160.47999999999999</v>
      </c>
      <c r="W8" s="3"/>
      <c r="X8" s="10">
        <v>885</v>
      </c>
      <c r="Y8" s="13">
        <v>162.44</v>
      </c>
      <c r="Z8" s="16"/>
      <c r="AA8" s="17">
        <v>683</v>
      </c>
      <c r="AB8" s="29">
        <v>136.09</v>
      </c>
      <c r="AC8" s="14"/>
      <c r="AD8" s="10">
        <v>536</v>
      </c>
      <c r="AE8" s="13">
        <v>121.79</v>
      </c>
      <c r="AF8" s="14"/>
      <c r="AG8" s="10">
        <v>327</v>
      </c>
      <c r="AH8" s="13">
        <v>89.66</v>
      </c>
      <c r="AI8" s="19"/>
      <c r="AJ8" s="17">
        <v>245</v>
      </c>
      <c r="AK8" s="20">
        <v>80.599999999999994</v>
      </c>
      <c r="AL8" s="21">
        <f t="shared" si="0"/>
        <v>5967</v>
      </c>
      <c r="AM8" s="22">
        <f t="shared" si="1"/>
        <v>1317.62</v>
      </c>
    </row>
    <row r="9" spans="1:39" x14ac:dyDescent="0.25">
      <c r="A9" t="s">
        <v>38</v>
      </c>
      <c r="B9" s="9" t="s">
        <v>48</v>
      </c>
      <c r="C9" s="10">
        <v>33880</v>
      </c>
      <c r="D9" s="31">
        <v>4983.8</v>
      </c>
      <c r="E9" s="3"/>
      <c r="F9" s="10">
        <v>31889</v>
      </c>
      <c r="G9" s="31">
        <v>4392.68</v>
      </c>
      <c r="H9" s="3"/>
      <c r="I9" s="10">
        <v>30006</v>
      </c>
      <c r="J9" s="31">
        <v>5002.6099999999997</v>
      </c>
      <c r="K9" s="14"/>
      <c r="L9" s="10">
        <f>14480+10720</f>
        <v>25200</v>
      </c>
      <c r="M9" s="31">
        <v>3189.1</v>
      </c>
      <c r="N9" s="3"/>
      <c r="O9" s="10">
        <v>24767</v>
      </c>
      <c r="P9" s="31">
        <v>2600.2199999999998</v>
      </c>
      <c r="Q9" s="3"/>
      <c r="R9" s="10">
        <v>29642</v>
      </c>
      <c r="S9" s="31">
        <v>3125.47</v>
      </c>
      <c r="T9" s="14"/>
      <c r="U9" s="10">
        <v>22336</v>
      </c>
      <c r="V9" s="31">
        <v>2276.13</v>
      </c>
      <c r="W9" s="3"/>
      <c r="X9" s="10">
        <v>26284</v>
      </c>
      <c r="Y9" s="31">
        <v>3287.31</v>
      </c>
      <c r="Z9" s="16"/>
      <c r="AA9" s="10">
        <v>21992</v>
      </c>
      <c r="AB9" s="31">
        <v>3102.86</v>
      </c>
      <c r="AC9" s="14"/>
      <c r="AD9" s="10">
        <v>28389</v>
      </c>
      <c r="AE9" s="31">
        <v>3834</v>
      </c>
      <c r="AF9" s="14"/>
      <c r="AG9" s="10">
        <v>25323</v>
      </c>
      <c r="AH9" s="31">
        <v>3412.71</v>
      </c>
      <c r="AI9" s="19"/>
      <c r="AJ9" s="10">
        <v>35688</v>
      </c>
      <c r="AK9" s="31">
        <v>4435.59</v>
      </c>
      <c r="AL9" s="21">
        <f t="shared" si="0"/>
        <v>335396</v>
      </c>
      <c r="AM9" s="22">
        <f t="shared" si="1"/>
        <v>43642.48000000001</v>
      </c>
    </row>
    <row r="11" spans="1:39" x14ac:dyDescent="0.25">
      <c r="B11" s="3" t="s">
        <v>16</v>
      </c>
    </row>
    <row r="12" spans="1:39" x14ac:dyDescent="0.25">
      <c r="A12" t="s">
        <v>42</v>
      </c>
      <c r="B12" s="9" t="s">
        <v>52</v>
      </c>
      <c r="C12" s="32">
        <v>0</v>
      </c>
      <c r="D12" s="33">
        <v>18.03</v>
      </c>
      <c r="F12" s="32">
        <v>0</v>
      </c>
      <c r="G12" s="33">
        <v>16.91</v>
      </c>
      <c r="I12" s="32">
        <v>0</v>
      </c>
      <c r="J12" s="33">
        <v>18.03</v>
      </c>
      <c r="L12" s="32">
        <v>0</v>
      </c>
      <c r="M12" s="33">
        <v>16.350000000000001</v>
      </c>
      <c r="O12" s="32">
        <v>9.3000000000000007</v>
      </c>
      <c r="P12" s="33">
        <v>20.68</v>
      </c>
      <c r="R12" s="34">
        <v>16.600000000000001</v>
      </c>
      <c r="S12" s="35">
        <v>26.71</v>
      </c>
      <c r="U12" s="32">
        <v>30.5</v>
      </c>
      <c r="V12" s="33">
        <v>38.85</v>
      </c>
      <c r="X12" s="32">
        <v>183.9</v>
      </c>
      <c r="Y12" s="33">
        <v>140.52000000000001</v>
      </c>
      <c r="AA12" s="32">
        <v>73.599999999999994</v>
      </c>
      <c r="AB12" s="33">
        <v>65.52</v>
      </c>
      <c r="AD12" s="32">
        <v>7.4</v>
      </c>
      <c r="AE12" s="33">
        <v>22.78</v>
      </c>
      <c r="AG12" s="32">
        <v>6.3</v>
      </c>
      <c r="AH12" s="33">
        <v>19.82</v>
      </c>
      <c r="AJ12" s="32">
        <v>16.8</v>
      </c>
      <c r="AK12" s="33">
        <v>26.23</v>
      </c>
      <c r="AL12">
        <v>5438.9000000000005</v>
      </c>
      <c r="AM12">
        <v>2528.6300000000006</v>
      </c>
    </row>
    <row r="13" spans="1:39" x14ac:dyDescent="0.25">
      <c r="A13" s="8" t="s">
        <v>58</v>
      </c>
      <c r="B13" s="9" t="s">
        <v>17</v>
      </c>
      <c r="C13" s="34"/>
      <c r="D13" s="33">
        <v>4635.26</v>
      </c>
      <c r="F13" s="34"/>
      <c r="G13" s="33">
        <v>5065.9799999999996</v>
      </c>
      <c r="I13" s="34"/>
      <c r="J13" s="35" t="s">
        <v>59</v>
      </c>
      <c r="L13" s="34"/>
      <c r="M13" s="33">
        <v>2486.6</v>
      </c>
      <c r="O13" s="34"/>
      <c r="P13" s="33">
        <v>1030.4000000000001</v>
      </c>
      <c r="R13" s="34"/>
      <c r="S13" s="33">
        <v>3880.04</v>
      </c>
      <c r="U13" s="34"/>
      <c r="V13" s="35" t="s">
        <v>59</v>
      </c>
      <c r="X13" s="34"/>
      <c r="Y13" s="35">
        <v>20637.95</v>
      </c>
      <c r="AA13" s="34"/>
      <c r="AB13" s="33">
        <v>17822.37</v>
      </c>
      <c r="AD13" s="32"/>
      <c r="AE13" s="33">
        <v>16286</v>
      </c>
      <c r="AG13" s="32"/>
      <c r="AH13" s="35" t="s">
        <v>59</v>
      </c>
      <c r="AJ13" s="32"/>
      <c r="AK13" s="33">
        <v>21196.35</v>
      </c>
      <c r="AL13">
        <v>0</v>
      </c>
      <c r="AM13">
        <v>93057.9</v>
      </c>
    </row>
    <row r="14" spans="1:39" x14ac:dyDescent="0.25">
      <c r="A14" t="s">
        <v>41</v>
      </c>
      <c r="B14" s="24" t="s">
        <v>51</v>
      </c>
      <c r="C14" s="32">
        <v>6705.1</v>
      </c>
      <c r="D14" s="33">
        <v>3479</v>
      </c>
      <c r="F14" s="32">
        <v>5094.5</v>
      </c>
      <c r="G14" s="33">
        <v>2115.11</v>
      </c>
      <c r="I14" s="32">
        <v>6813.1</v>
      </c>
      <c r="J14" s="33">
        <v>2487.96</v>
      </c>
      <c r="L14" s="32">
        <v>7938.4</v>
      </c>
      <c r="M14" s="33">
        <v>3134.87</v>
      </c>
      <c r="O14" s="32">
        <v>553.1</v>
      </c>
      <c r="P14" s="33">
        <v>291.08</v>
      </c>
      <c r="R14" s="32">
        <v>100.1</v>
      </c>
      <c r="S14" s="33">
        <v>94.03</v>
      </c>
      <c r="U14" s="32">
        <v>114.2</v>
      </c>
      <c r="V14" s="33">
        <v>114.26</v>
      </c>
      <c r="X14" s="32">
        <v>37.6</v>
      </c>
      <c r="Y14" s="33">
        <v>184.28</v>
      </c>
      <c r="AA14" s="32">
        <v>15.4</v>
      </c>
      <c r="AB14" s="33">
        <v>170.16</v>
      </c>
      <c r="AD14" s="32">
        <v>14.1</v>
      </c>
      <c r="AE14" s="33">
        <v>185.6</v>
      </c>
      <c r="AG14" s="32">
        <v>16.399999999999999</v>
      </c>
      <c r="AH14" s="33">
        <v>168.84</v>
      </c>
      <c r="AJ14" s="32">
        <v>8173.71</v>
      </c>
      <c r="AK14" s="33">
        <v>3701.48</v>
      </c>
      <c r="AL14">
        <v>35575.71</v>
      </c>
      <c r="AM14">
        <v>16126.670000000002</v>
      </c>
    </row>
    <row r="15" spans="1:39" x14ac:dyDescent="0.25">
      <c r="A15" t="s">
        <v>39</v>
      </c>
      <c r="B15" s="9" t="s">
        <v>50</v>
      </c>
      <c r="C15" s="32">
        <v>0</v>
      </c>
      <c r="D15" s="33">
        <v>18.690000000000001</v>
      </c>
      <c r="F15" s="32">
        <v>0</v>
      </c>
      <c r="G15" s="33">
        <v>17.53</v>
      </c>
      <c r="I15" s="32">
        <v>0</v>
      </c>
      <c r="J15" s="33">
        <v>18.690000000000001</v>
      </c>
      <c r="L15" s="32">
        <v>0</v>
      </c>
      <c r="M15" s="33">
        <v>16.95</v>
      </c>
      <c r="O15" s="32">
        <v>0</v>
      </c>
      <c r="P15" s="33">
        <v>16.95</v>
      </c>
      <c r="R15" s="32">
        <v>0</v>
      </c>
      <c r="S15" s="33">
        <v>17.53</v>
      </c>
      <c r="U15" s="32">
        <v>0</v>
      </c>
      <c r="V15" s="33">
        <v>19.28</v>
      </c>
      <c r="X15" s="32">
        <v>0</v>
      </c>
      <c r="Y15" s="33">
        <v>16.95</v>
      </c>
      <c r="AA15" s="32">
        <v>0</v>
      </c>
      <c r="AB15" s="33">
        <v>16.95</v>
      </c>
      <c r="AD15" s="32">
        <v>0</v>
      </c>
      <c r="AE15" s="33">
        <v>18.690000000000001</v>
      </c>
      <c r="AG15" s="32">
        <v>1</v>
      </c>
      <c r="AH15" s="33">
        <f>16.95+9.24</f>
        <v>26.189999999999998</v>
      </c>
      <c r="AJ15" s="32"/>
      <c r="AK15" s="35" t="s">
        <v>59</v>
      </c>
      <c r="AL15">
        <v>0</v>
      </c>
      <c r="AM15">
        <v>185.71</v>
      </c>
    </row>
    <row r="16" spans="1:39" x14ac:dyDescent="0.25">
      <c r="A16" t="s">
        <v>38</v>
      </c>
      <c r="B16" s="9" t="s">
        <v>49</v>
      </c>
      <c r="C16" s="32">
        <v>518.70000000000005</v>
      </c>
      <c r="D16" s="33">
        <v>282.70999999999998</v>
      </c>
      <c r="F16" s="32">
        <v>437.7</v>
      </c>
      <c r="G16" s="33">
        <v>198.21</v>
      </c>
      <c r="I16" s="32">
        <v>544.1</v>
      </c>
      <c r="J16" s="33">
        <v>220.39</v>
      </c>
      <c r="L16" s="32">
        <v>745</v>
      </c>
      <c r="M16" s="33">
        <v>311.52</v>
      </c>
      <c r="O16" s="32">
        <v>1103.0999999999999</v>
      </c>
      <c r="P16" s="33">
        <v>549.33000000000004</v>
      </c>
      <c r="R16" s="32">
        <v>2953.7</v>
      </c>
      <c r="S16" s="33">
        <v>1779.46</v>
      </c>
      <c r="U16" s="32">
        <v>2960</v>
      </c>
      <c r="V16" s="33">
        <v>1963.05</v>
      </c>
      <c r="X16" s="32">
        <v>3378</v>
      </c>
      <c r="Y16" s="33">
        <v>2240.4499999999998</v>
      </c>
      <c r="AA16" s="32">
        <v>2102.5</v>
      </c>
      <c r="AB16" s="33">
        <v>1397.28</v>
      </c>
      <c r="AD16" s="32">
        <v>2017.9</v>
      </c>
      <c r="AE16" s="33">
        <v>1269.75</v>
      </c>
      <c r="AG16" s="32">
        <v>438</v>
      </c>
      <c r="AH16" s="33">
        <v>251.13</v>
      </c>
      <c r="AJ16" s="32">
        <v>0</v>
      </c>
      <c r="AK16" s="33">
        <v>31.86</v>
      </c>
      <c r="AL16">
        <v>17198.7</v>
      </c>
      <c r="AM16">
        <v>10495.14</v>
      </c>
    </row>
    <row r="17" spans="1:85" x14ac:dyDescent="0.25"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</row>
    <row r="18" spans="1:85" x14ac:dyDescent="0.25">
      <c r="C18" s="8"/>
      <c r="D18" s="8"/>
      <c r="E18" s="8" t="s">
        <v>36</v>
      </c>
      <c r="F18" s="8"/>
      <c r="H18" s="8"/>
      <c r="I18" s="8"/>
      <c r="J18" s="8"/>
      <c r="K18" s="8"/>
      <c r="L18" s="8" t="s">
        <v>35</v>
      </c>
      <c r="M18" s="8"/>
      <c r="O18" s="8"/>
      <c r="P18" s="8"/>
      <c r="Q18" s="8"/>
      <c r="R18" s="8"/>
      <c r="S18" s="8" t="s">
        <v>34</v>
      </c>
      <c r="T18" s="8"/>
      <c r="V18" s="8"/>
      <c r="W18" s="8"/>
      <c r="X18" s="8"/>
      <c r="Y18" s="8"/>
      <c r="Z18" s="8" t="s">
        <v>33</v>
      </c>
      <c r="AA18" s="8"/>
      <c r="AC18" s="8"/>
      <c r="AD18" s="8"/>
      <c r="AE18" s="8"/>
      <c r="AF18" s="8"/>
      <c r="AG18" s="8" t="s">
        <v>0</v>
      </c>
      <c r="AH18" s="8"/>
      <c r="AJ18" s="8"/>
      <c r="AK18" s="8"/>
      <c r="AL18" s="8"/>
      <c r="AM18" s="8"/>
      <c r="AN18" s="8"/>
      <c r="AO18" s="8"/>
      <c r="AQ18" s="8"/>
      <c r="AR18" s="8"/>
      <c r="AS18" s="8"/>
      <c r="AT18" s="8"/>
      <c r="AU18" s="8"/>
      <c r="AV18" s="8"/>
      <c r="AX18" s="8"/>
      <c r="AY18" s="8"/>
      <c r="AZ18" s="8"/>
      <c r="BA18" s="8"/>
      <c r="BB18" s="8"/>
      <c r="BC18" s="8"/>
      <c r="BE18" s="8"/>
      <c r="BF18" s="8"/>
      <c r="BG18" s="8"/>
      <c r="BH18" s="8"/>
      <c r="BI18" s="8"/>
      <c r="BJ18" s="8"/>
      <c r="BL18" s="8"/>
      <c r="BM18" s="8"/>
      <c r="BN18" s="8"/>
      <c r="BO18" s="8"/>
      <c r="BP18" s="8"/>
      <c r="BQ18" s="8"/>
      <c r="BS18" s="8"/>
      <c r="BT18" s="8"/>
      <c r="BU18" s="8"/>
      <c r="BV18" s="8"/>
      <c r="BW18" s="8"/>
      <c r="BX18" s="8"/>
      <c r="BZ18" s="8"/>
      <c r="CA18" s="8"/>
      <c r="CB18" s="8"/>
      <c r="CC18" s="8"/>
      <c r="CD18" s="8"/>
      <c r="CE18" s="8"/>
      <c r="CF18" s="8"/>
    </row>
    <row r="19" spans="1:85" x14ac:dyDescent="0.25">
      <c r="C19" s="8"/>
      <c r="D19" s="8"/>
      <c r="E19" s="8" t="s">
        <v>26</v>
      </c>
      <c r="F19" t="s">
        <v>18</v>
      </c>
      <c r="G19" s="8"/>
      <c r="I19" s="8"/>
      <c r="J19" s="8"/>
      <c r="K19" s="8"/>
      <c r="L19" s="8" t="s">
        <v>26</v>
      </c>
      <c r="M19" t="s">
        <v>18</v>
      </c>
      <c r="N19" s="8"/>
      <c r="P19" s="8"/>
      <c r="Q19" s="8"/>
      <c r="R19" s="8"/>
      <c r="S19" s="8" t="s">
        <v>26</v>
      </c>
      <c r="T19" t="s">
        <v>18</v>
      </c>
      <c r="U19" s="8"/>
      <c r="W19" s="8"/>
      <c r="X19" s="8"/>
      <c r="Y19" s="8"/>
      <c r="Z19" s="8" t="s">
        <v>26</v>
      </c>
      <c r="AA19" t="s">
        <v>18</v>
      </c>
      <c r="AB19" s="8"/>
      <c r="AD19" s="8"/>
      <c r="AE19" s="8"/>
      <c r="AF19" s="8"/>
      <c r="AG19" s="8" t="s">
        <v>26</v>
      </c>
      <c r="AH19" t="s">
        <v>18</v>
      </c>
      <c r="AI19" s="8"/>
      <c r="AK19" s="8"/>
      <c r="AL19" s="8"/>
      <c r="AM19" s="8"/>
      <c r="AN19" s="8"/>
      <c r="AO19" s="8"/>
      <c r="AQ19" s="8"/>
      <c r="AR19" s="8"/>
      <c r="AS19" s="8"/>
      <c r="AT19" s="8"/>
      <c r="AU19" s="8"/>
      <c r="AV19" s="8"/>
      <c r="AX19" s="8"/>
      <c r="AY19" s="8"/>
      <c r="AZ19" s="8"/>
      <c r="BA19" s="8"/>
      <c r="BB19" s="8"/>
      <c r="BC19" s="8"/>
      <c r="BE19" s="8"/>
      <c r="BF19" s="8"/>
      <c r="BG19" s="8"/>
      <c r="BH19" s="8"/>
      <c r="BI19" s="8"/>
      <c r="BJ19" s="8"/>
      <c r="BL19" s="8"/>
      <c r="BM19" s="8"/>
      <c r="BN19" s="8"/>
      <c r="BO19" s="8"/>
      <c r="BP19" s="8"/>
      <c r="BQ19" s="8"/>
      <c r="BS19" s="8"/>
      <c r="BT19" s="8"/>
      <c r="BU19" s="8"/>
      <c r="BV19" s="8"/>
      <c r="BW19" s="8"/>
      <c r="BX19" s="8"/>
      <c r="BZ19" s="8"/>
      <c r="CA19" s="8"/>
      <c r="CB19" s="8"/>
      <c r="CC19" s="8"/>
      <c r="CD19" s="8"/>
      <c r="CE19" s="8"/>
      <c r="CF19" s="8"/>
    </row>
    <row r="20" spans="1:85" x14ac:dyDescent="0.25">
      <c r="B20" s="3" t="s">
        <v>29</v>
      </c>
      <c r="C20" s="8" t="s">
        <v>18</v>
      </c>
      <c r="D20" s="8" t="s">
        <v>27</v>
      </c>
      <c r="E20" s="8" t="s">
        <v>28</v>
      </c>
      <c r="F20" s="8" t="s">
        <v>32</v>
      </c>
      <c r="G20" s="8" t="s">
        <v>30</v>
      </c>
      <c r="I20" s="8"/>
      <c r="J20" s="8" t="s">
        <v>18</v>
      </c>
      <c r="K20" s="8" t="s">
        <v>27</v>
      </c>
      <c r="L20" s="8" t="s">
        <v>28</v>
      </c>
      <c r="M20" s="8" t="s">
        <v>32</v>
      </c>
      <c r="N20" s="8" t="s">
        <v>30</v>
      </c>
      <c r="P20" s="8"/>
      <c r="Q20" s="8" t="s">
        <v>18</v>
      </c>
      <c r="R20" s="8" t="s">
        <v>27</v>
      </c>
      <c r="S20" s="8" t="s">
        <v>28</v>
      </c>
      <c r="T20" s="8" t="s">
        <v>32</v>
      </c>
      <c r="U20" s="8" t="s">
        <v>30</v>
      </c>
      <c r="W20" s="8"/>
      <c r="X20" s="8" t="s">
        <v>18</v>
      </c>
      <c r="Y20" s="8" t="s">
        <v>27</v>
      </c>
      <c r="Z20" s="8" t="s">
        <v>28</v>
      </c>
      <c r="AA20" s="8" t="s">
        <v>32</v>
      </c>
      <c r="AB20" s="8" t="s">
        <v>30</v>
      </c>
      <c r="AD20" s="8"/>
      <c r="AE20" s="8" t="s">
        <v>18</v>
      </c>
      <c r="AF20" s="8" t="s">
        <v>27</v>
      </c>
      <c r="AG20" s="8" t="s">
        <v>28</v>
      </c>
      <c r="AH20" s="8" t="s">
        <v>32</v>
      </c>
      <c r="AI20" s="8" t="s">
        <v>30</v>
      </c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</row>
    <row r="21" spans="1:85" x14ac:dyDescent="0.25">
      <c r="A21" s="8" t="s">
        <v>53</v>
      </c>
      <c r="B21" s="36" t="s">
        <v>19</v>
      </c>
      <c r="C21" s="43">
        <v>1521.1</v>
      </c>
      <c r="D21" s="43">
        <v>1749.97</v>
      </c>
      <c r="E21" s="44">
        <v>465</v>
      </c>
      <c r="F21" s="39">
        <v>230</v>
      </c>
      <c r="G21" s="38">
        <v>3736.0699999999997</v>
      </c>
      <c r="J21" s="43">
        <v>1909.18</v>
      </c>
      <c r="K21" s="43">
        <v>2175.4899999999998</v>
      </c>
      <c r="L21" s="44">
        <v>465</v>
      </c>
      <c r="M21" s="37">
        <v>302</v>
      </c>
      <c r="N21" s="38">
        <v>4549.67</v>
      </c>
      <c r="Q21" s="41">
        <v>1607.34</v>
      </c>
      <c r="R21" s="41">
        <v>1844.53</v>
      </c>
      <c r="S21" s="42">
        <v>465</v>
      </c>
      <c r="T21" s="37">
        <v>246</v>
      </c>
      <c r="U21" s="40">
        <v>3916.87</v>
      </c>
      <c r="X21" s="41">
        <v>1515.71</v>
      </c>
      <c r="Y21" s="41">
        <v>1744.06</v>
      </c>
      <c r="Z21" s="42">
        <v>465</v>
      </c>
      <c r="AA21" s="37">
        <v>229</v>
      </c>
      <c r="AB21" s="40">
        <f t="shared" ref="AB21:AB27" si="2">X21+Y21+Z21</f>
        <v>3724.77</v>
      </c>
      <c r="AE21" s="40">
        <v>5037.62</v>
      </c>
      <c r="AF21" s="40">
        <f t="shared" ref="AF21:AF27" si="3">D21+K21+R21+Y21</f>
        <v>7514.0499999999993</v>
      </c>
      <c r="AG21" s="40">
        <v>1395</v>
      </c>
      <c r="AH21">
        <v>1124</v>
      </c>
      <c r="AI21" s="40">
        <v>6432.62</v>
      </c>
    </row>
    <row r="22" spans="1:85" x14ac:dyDescent="0.25">
      <c r="A22" s="8" t="s">
        <v>54</v>
      </c>
      <c r="B22" s="36" t="s">
        <v>20</v>
      </c>
      <c r="C22" s="43">
        <v>122.16</v>
      </c>
      <c r="D22" s="43">
        <v>144.34</v>
      </c>
      <c r="E22" s="44">
        <v>150</v>
      </c>
      <c r="F22" s="39">
        <v>2</v>
      </c>
      <c r="G22" s="38">
        <v>416.5</v>
      </c>
      <c r="J22" s="43">
        <v>133.32</v>
      </c>
      <c r="K22" s="43">
        <v>156.16</v>
      </c>
      <c r="L22" s="44">
        <v>150</v>
      </c>
      <c r="M22" s="37">
        <v>4</v>
      </c>
      <c r="N22" s="38">
        <v>439.48</v>
      </c>
      <c r="Q22" s="41">
        <v>127.74</v>
      </c>
      <c r="R22" s="41">
        <v>150.25</v>
      </c>
      <c r="S22" s="42">
        <v>150</v>
      </c>
      <c r="T22" s="37">
        <v>3</v>
      </c>
      <c r="U22" s="40">
        <v>427.99</v>
      </c>
      <c r="X22" s="41">
        <v>499.7</v>
      </c>
      <c r="Y22" s="41">
        <v>546.22</v>
      </c>
      <c r="Z22" s="42">
        <v>150</v>
      </c>
      <c r="AA22" s="37">
        <v>70</v>
      </c>
      <c r="AB22" s="40">
        <f t="shared" si="2"/>
        <v>1195.92</v>
      </c>
      <c r="AE22" s="40">
        <v>383.21999999999997</v>
      </c>
      <c r="AF22" s="40">
        <f t="shared" si="3"/>
        <v>996.97</v>
      </c>
      <c r="AG22" s="40">
        <v>450</v>
      </c>
      <c r="AH22">
        <v>12</v>
      </c>
      <c r="AI22" s="40">
        <v>833.22</v>
      </c>
    </row>
    <row r="23" spans="1:85" x14ac:dyDescent="0.25">
      <c r="A23" s="8" t="s">
        <v>55</v>
      </c>
      <c r="B23" s="36" t="s">
        <v>21</v>
      </c>
      <c r="C23" s="43">
        <v>58.92</v>
      </c>
      <c r="D23" s="45"/>
      <c r="E23" s="44">
        <v>0</v>
      </c>
      <c r="F23" s="37">
        <v>2</v>
      </c>
      <c r="G23" s="38">
        <v>58.92</v>
      </c>
      <c r="J23" s="43">
        <v>42</v>
      </c>
      <c r="K23" s="43"/>
      <c r="L23" s="44"/>
      <c r="M23" s="37">
        <v>0</v>
      </c>
      <c r="N23" s="38">
        <v>42</v>
      </c>
      <c r="Q23" s="41">
        <v>50.46</v>
      </c>
      <c r="R23" s="41"/>
      <c r="S23" s="42"/>
      <c r="T23" s="37">
        <v>1</v>
      </c>
      <c r="U23" s="40">
        <v>50.46</v>
      </c>
      <c r="X23" s="41">
        <v>42</v>
      </c>
      <c r="Y23" s="41"/>
      <c r="Z23" s="42"/>
      <c r="AA23" s="37">
        <v>0</v>
      </c>
      <c r="AB23" s="40">
        <f t="shared" si="2"/>
        <v>42</v>
      </c>
      <c r="AE23" s="40">
        <v>151.38</v>
      </c>
      <c r="AF23" s="40">
        <f t="shared" si="3"/>
        <v>0</v>
      </c>
      <c r="AG23" s="40">
        <v>0</v>
      </c>
      <c r="AH23">
        <v>3</v>
      </c>
      <c r="AI23" s="40">
        <v>151.38</v>
      </c>
    </row>
    <row r="24" spans="1:85" x14ac:dyDescent="0.25">
      <c r="A24" s="8" t="s">
        <v>56</v>
      </c>
      <c r="B24" s="36" t="s">
        <v>22</v>
      </c>
      <c r="C24" s="43">
        <v>2422.86</v>
      </c>
      <c r="D24" s="43">
        <v>2272.31</v>
      </c>
      <c r="E24" s="44">
        <v>282</v>
      </c>
      <c r="F24" s="37">
        <v>414</v>
      </c>
      <c r="G24" s="38">
        <v>4977.17</v>
      </c>
      <c r="J24" s="43">
        <v>4469.6000000000004</v>
      </c>
      <c r="K24" s="43">
        <v>3016.97</v>
      </c>
      <c r="L24" s="44">
        <v>282</v>
      </c>
      <c r="M24" s="37">
        <v>830</v>
      </c>
      <c r="N24" s="38">
        <v>7768.57</v>
      </c>
      <c r="Q24" s="41">
        <v>2266.5500000000002</v>
      </c>
      <c r="R24" s="41">
        <v>2219.12</v>
      </c>
      <c r="S24" s="42">
        <v>282</v>
      </c>
      <c r="T24" s="37">
        <v>385</v>
      </c>
      <c r="U24" s="40">
        <v>4767.67</v>
      </c>
      <c r="X24" s="41">
        <v>1086.1400000000001</v>
      </c>
      <c r="Y24" s="41">
        <v>1220.33</v>
      </c>
      <c r="Z24" s="42">
        <v>282</v>
      </c>
      <c r="AA24" s="37">
        <v>166</v>
      </c>
      <c r="AB24" s="40">
        <f t="shared" si="2"/>
        <v>2588.4700000000003</v>
      </c>
      <c r="AE24" s="40">
        <v>9159.010000000002</v>
      </c>
      <c r="AF24" s="40">
        <f t="shared" si="3"/>
        <v>8728.73</v>
      </c>
      <c r="AG24" s="40">
        <v>846</v>
      </c>
      <c r="AH24">
        <v>2014</v>
      </c>
      <c r="AI24" s="40">
        <v>10005.010000000002</v>
      </c>
    </row>
    <row r="25" spans="1:85" x14ac:dyDescent="0.25">
      <c r="A25" s="8">
        <v>1456325000</v>
      </c>
      <c r="B25" s="36" t="s">
        <v>23</v>
      </c>
      <c r="C25" s="43">
        <v>261.66000000000003</v>
      </c>
      <c r="D25" s="43">
        <v>292.08999999999997</v>
      </c>
      <c r="E25" s="44">
        <v>150</v>
      </c>
      <c r="F25" s="37">
        <v>27</v>
      </c>
      <c r="G25" s="38">
        <v>703.75</v>
      </c>
      <c r="J25" s="43">
        <v>150.06</v>
      </c>
      <c r="K25" s="43">
        <v>173.89</v>
      </c>
      <c r="L25" s="44">
        <v>150</v>
      </c>
      <c r="M25" s="37">
        <v>7</v>
      </c>
      <c r="N25" s="38">
        <v>473.95</v>
      </c>
      <c r="Q25" s="41">
        <v>233.76</v>
      </c>
      <c r="R25" s="41">
        <v>262.54000000000002</v>
      </c>
      <c r="S25" s="42">
        <v>150</v>
      </c>
      <c r="T25" s="37">
        <v>22</v>
      </c>
      <c r="U25" s="40">
        <v>646.29999999999995</v>
      </c>
      <c r="X25" s="41">
        <v>217.02</v>
      </c>
      <c r="Y25" s="41">
        <v>244.81</v>
      </c>
      <c r="Z25" s="42">
        <v>150</v>
      </c>
      <c r="AA25" s="37">
        <v>19</v>
      </c>
      <c r="AB25" s="40">
        <f t="shared" si="2"/>
        <v>611.83000000000004</v>
      </c>
      <c r="AE25" s="40">
        <v>645.48</v>
      </c>
      <c r="AF25" s="40">
        <f t="shared" si="3"/>
        <v>973.32999999999993</v>
      </c>
      <c r="AG25" s="40">
        <v>450</v>
      </c>
      <c r="AH25">
        <v>56</v>
      </c>
      <c r="AI25" s="40">
        <v>1095.48</v>
      </c>
    </row>
    <row r="26" spans="1:85" x14ac:dyDescent="0.25">
      <c r="A26" s="8">
        <v>3536218000</v>
      </c>
      <c r="B26" s="36" t="s">
        <v>24</v>
      </c>
      <c r="C26" s="43">
        <v>111</v>
      </c>
      <c r="D26" s="43">
        <v>132.52000000000001</v>
      </c>
      <c r="E26" s="44">
        <v>150</v>
      </c>
      <c r="F26" s="37">
        <v>0</v>
      </c>
      <c r="G26" s="38">
        <v>393.52</v>
      </c>
      <c r="J26" s="43">
        <v>116.58</v>
      </c>
      <c r="K26" s="43">
        <v>138.43</v>
      </c>
      <c r="L26" s="44">
        <v>150</v>
      </c>
      <c r="M26" s="37">
        <v>1</v>
      </c>
      <c r="N26" s="38">
        <v>405.01</v>
      </c>
      <c r="Q26" s="41">
        <v>111</v>
      </c>
      <c r="R26" s="41">
        <v>132.52000000000001</v>
      </c>
      <c r="S26" s="42">
        <v>1500</v>
      </c>
      <c r="T26" s="37">
        <v>0</v>
      </c>
      <c r="U26" s="40">
        <v>1743.52</v>
      </c>
      <c r="X26" s="41">
        <v>116.58</v>
      </c>
      <c r="Y26" s="41">
        <v>138.43</v>
      </c>
      <c r="Z26" s="42">
        <v>150</v>
      </c>
      <c r="AA26" s="37">
        <v>1</v>
      </c>
      <c r="AB26" s="40">
        <f t="shared" si="2"/>
        <v>405.01</v>
      </c>
      <c r="AE26" s="40">
        <v>338.58</v>
      </c>
      <c r="AF26" s="40">
        <f t="shared" si="3"/>
        <v>541.90000000000009</v>
      </c>
      <c r="AG26" s="40">
        <v>1800</v>
      </c>
      <c r="AH26">
        <v>1</v>
      </c>
      <c r="AI26" s="40">
        <v>2138.58</v>
      </c>
    </row>
    <row r="27" spans="1:85" x14ac:dyDescent="0.25">
      <c r="A27" s="8" t="s">
        <v>57</v>
      </c>
      <c r="B27" s="36" t="s">
        <v>25</v>
      </c>
      <c r="C27" s="43">
        <v>127.8</v>
      </c>
      <c r="D27" s="44">
        <v>138.25</v>
      </c>
      <c r="E27" s="44">
        <v>93</v>
      </c>
      <c r="F27" s="37">
        <v>10</v>
      </c>
      <c r="G27" s="38">
        <v>359.05</v>
      </c>
      <c r="J27" s="43">
        <v>183.6</v>
      </c>
      <c r="K27" s="43">
        <v>197.35</v>
      </c>
      <c r="L27" s="44">
        <v>93</v>
      </c>
      <c r="M27" s="37">
        <v>20</v>
      </c>
      <c r="N27" s="38">
        <v>473.95</v>
      </c>
      <c r="Q27" s="41">
        <v>72</v>
      </c>
      <c r="R27" s="41">
        <v>79.150000000000006</v>
      </c>
      <c r="S27" s="42">
        <v>93</v>
      </c>
      <c r="T27" s="37">
        <v>0</v>
      </c>
      <c r="U27" s="40">
        <v>244.15</v>
      </c>
      <c r="X27" s="41">
        <v>72</v>
      </c>
      <c r="Y27" s="41">
        <v>79.150000000000006</v>
      </c>
      <c r="Z27" s="42">
        <v>93</v>
      </c>
      <c r="AA27" s="37">
        <v>0</v>
      </c>
      <c r="AB27" s="40">
        <f t="shared" si="2"/>
        <v>244.15</v>
      </c>
      <c r="AE27" s="40">
        <v>383.4</v>
      </c>
      <c r="AF27" s="40">
        <f t="shared" si="3"/>
        <v>493.9</v>
      </c>
      <c r="AG27" s="40">
        <v>279</v>
      </c>
      <c r="AH27">
        <v>30</v>
      </c>
      <c r="AI27" s="40">
        <v>662.4</v>
      </c>
    </row>
  </sheetData>
  <mergeCells count="1">
    <mergeCell ref="AL2:A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Kennedy, Rachal</dc:creator>
  <cp:lastModifiedBy>Kennedy, Rachal</cp:lastModifiedBy>
  <dcterms:created xsi:type="dcterms:W3CDTF">2026-03-23T14:21:38Z</dcterms:created>
  <dcterms:modified xsi:type="dcterms:W3CDTF">2026-03-23T17:54:11Z</dcterms:modified>
</cp:coreProperties>
</file>